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195" windowHeight="83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3" i="1" l="1"/>
  <c r="B21" i="1"/>
  <c r="A23" i="1"/>
  <c r="A21" i="1" l="1"/>
  <c r="C23" i="1" l="1"/>
  <c r="C15" i="1"/>
  <c r="A20" i="1"/>
  <c r="A12" i="1"/>
  <c r="B15" i="1"/>
  <c r="B23" i="1"/>
  <c r="J6" i="1"/>
  <c r="E20" i="1" l="1"/>
  <c r="D23" i="1" s="1"/>
  <c r="E4" i="1"/>
  <c r="D7" i="1" s="1"/>
  <c r="E21" i="1" l="1"/>
  <c r="E5" i="1"/>
  <c r="E12" i="1" l="1"/>
  <c r="D15" i="1" l="1"/>
  <c r="F15" i="1" s="1"/>
  <c r="E13" i="1"/>
  <c r="F12" i="1" s="1"/>
  <c r="G28" i="1" s="1"/>
  <c r="G15" i="1" l="1"/>
  <c r="G12" i="1"/>
  <c r="H28" i="1" s="1"/>
  <c r="F7" i="1"/>
  <c r="G7" i="1" s="1"/>
  <c r="F23" i="1"/>
  <c r="G23" i="1" s="1"/>
  <c r="F4" i="1"/>
  <c r="G27" i="1" s="1"/>
  <c r="G20" i="1" l="1"/>
  <c r="H29" i="1" s="1"/>
  <c r="G4" i="1"/>
  <c r="F20" i="1"/>
  <c r="G29" i="1" s="1"/>
  <c r="I7" i="1" l="1"/>
  <c r="J7" i="1" s="1"/>
  <c r="H27" i="1"/>
</calcChain>
</file>

<file path=xl/sharedStrings.xml><?xml version="1.0" encoding="utf-8"?>
<sst xmlns="http://schemas.openxmlformats.org/spreadsheetml/2006/main" count="58" uniqueCount="28">
  <si>
    <t xml:space="preserve"> </t>
  </si>
  <si>
    <t>Yearly Rent</t>
  </si>
  <si>
    <t xml:space="preserve">Net Return </t>
  </si>
  <si>
    <t>Gross Return</t>
  </si>
  <si>
    <t>Occupancy</t>
  </si>
  <si>
    <t>Monthly Rent</t>
  </si>
  <si>
    <t>Total Expense</t>
  </si>
  <si>
    <t>Maintenance</t>
  </si>
  <si>
    <t>HOA/Yr</t>
  </si>
  <si>
    <t>TAX/Yr</t>
  </si>
  <si>
    <t>Long Term Unfurnished</t>
  </si>
  <si>
    <t>Short Term</t>
  </si>
  <si>
    <t>Furniture USD</t>
  </si>
  <si>
    <t>&lt;== What furniture costs</t>
  </si>
  <si>
    <t>&lt;==What furniture earns/year</t>
  </si>
  <si>
    <t>Purchase Price</t>
  </si>
  <si>
    <t>Long Term Furnished</t>
  </si>
  <si>
    <t>Exchange Rate</t>
  </si>
  <si>
    <t>per USD</t>
  </si>
  <si>
    <t>Furniture Cost</t>
  </si>
  <si>
    <t>Management</t>
  </si>
  <si>
    <t>Mgmt Fee</t>
  </si>
  <si>
    <t>Unfurnished, Long term</t>
  </si>
  <si>
    <t>Gross</t>
  </si>
  <si>
    <t>Net</t>
  </si>
  <si>
    <t>Furnished, monthly</t>
  </si>
  <si>
    <t>Furnished, short term</t>
  </si>
  <si>
    <t>&lt;== 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</si>
</sst>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$&quot;#,##0"/>
    <numFmt numFmtId="166" formatCode="_([$COP]\ * #,##0_);_([$COP]\ * \(#,##0\);_([$COP]\ 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3" fontId="0" fillId="0" borderId="4" xfId="0" applyNumberFormat="1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64" fontId="0" fillId="2" borderId="0" xfId="0" applyNumberFormat="1" applyFill="1" applyBorder="1"/>
    <xf numFmtId="164" fontId="0" fillId="2" borderId="5" xfId="0" applyNumberFormat="1" applyFill="1" applyBorder="1"/>
    <xf numFmtId="165" fontId="0" fillId="2" borderId="0" xfId="0" applyNumberFormat="1" applyFill="1"/>
    <xf numFmtId="3" fontId="0" fillId="2" borderId="6" xfId="0" applyNumberFormat="1" applyFill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165" fontId="0" fillId="2" borderId="0" xfId="0" applyNumberFormat="1" applyFill="1" applyBorder="1"/>
    <xf numFmtId="165" fontId="0" fillId="2" borderId="8" xfId="0" applyNumberFormat="1" applyFill="1" applyBorder="1"/>
    <xf numFmtId="9" fontId="0" fillId="3" borderId="0" xfId="0" applyNumberFormat="1" applyFill="1" applyBorder="1"/>
    <xf numFmtId="3" fontId="0" fillId="3" borderId="4" xfId="0" applyNumberFormat="1" applyFill="1" applyBorder="1"/>
    <xf numFmtId="0" fontId="1" fillId="0" borderId="9" xfId="0" applyFont="1" applyBorder="1"/>
    <xf numFmtId="0" fontId="1" fillId="3" borderId="10" xfId="0" applyFont="1" applyFill="1" applyBorder="1"/>
    <xf numFmtId="0" fontId="1" fillId="0" borderId="11" xfId="0" applyFont="1" applyBorder="1"/>
    <xf numFmtId="0" fontId="1" fillId="0" borderId="1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49" fontId="1" fillId="0" borderId="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5" fontId="0" fillId="2" borderId="7" xfId="0" applyNumberFormat="1" applyFill="1" applyBorder="1"/>
    <xf numFmtId="49" fontId="1" fillId="0" borderId="7" xfId="0" applyNumberFormat="1" applyFont="1" applyBorder="1" applyAlignment="1">
      <alignment horizontal="left"/>
    </xf>
    <xf numFmtId="166" fontId="0" fillId="3" borderId="4" xfId="0" applyNumberFormat="1" applyFill="1" applyBorder="1"/>
    <xf numFmtId="166" fontId="0" fillId="3" borderId="6" xfId="0" applyNumberFormat="1" applyFill="1" applyBorder="1"/>
    <xf numFmtId="166" fontId="0" fillId="3" borderId="7" xfId="0" applyNumberFormat="1" applyFill="1" applyBorder="1"/>
    <xf numFmtId="166" fontId="0" fillId="3" borderId="0" xfId="0" applyNumberFormat="1" applyFill="1" applyBorder="1"/>
    <xf numFmtId="166" fontId="0" fillId="2" borderId="0" xfId="0" applyNumberFormat="1" applyFill="1" applyBorder="1"/>
    <xf numFmtId="166" fontId="0" fillId="2" borderId="7" xfId="0" applyNumberFormat="1" applyFill="1" applyBorder="1"/>
    <xf numFmtId="166" fontId="0" fillId="2" borderId="4" xfId="0" applyNumberFormat="1" applyFill="1" applyBorder="1"/>
    <xf numFmtId="166" fontId="0" fillId="2" borderId="6" xfId="0" applyNumberFormat="1" applyFill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I17" sqref="I17"/>
    </sheetView>
  </sheetViews>
  <sheetFormatPr defaultRowHeight="15" x14ac:dyDescent="0.25"/>
  <cols>
    <col min="1" max="1" width="18.140625" customWidth="1"/>
    <col min="2" max="2" width="15.85546875" customWidth="1"/>
    <col min="3" max="3" width="14.85546875" customWidth="1"/>
    <col min="4" max="5" width="16.42578125" customWidth="1"/>
    <col min="6" max="6" width="16" customWidth="1"/>
    <col min="7" max="7" width="12.85546875" customWidth="1"/>
    <col min="8" max="8" width="10.28515625" customWidth="1"/>
    <col min="9" max="9" width="14" customWidth="1"/>
    <col min="10" max="10" width="14.85546875" customWidth="1"/>
  </cols>
  <sheetData>
    <row r="1" spans="1:13" x14ac:dyDescent="0.25">
      <c r="F1" t="s">
        <v>0</v>
      </c>
    </row>
    <row r="2" spans="1:13" ht="18.75" x14ac:dyDescent="0.3">
      <c r="A2" s="51" t="s">
        <v>10</v>
      </c>
      <c r="B2" s="52"/>
      <c r="C2" s="52"/>
      <c r="D2" s="52"/>
      <c r="E2" s="52"/>
      <c r="F2" s="52"/>
      <c r="G2" s="53"/>
      <c r="I2" s="27" t="s">
        <v>17</v>
      </c>
      <c r="J2" s="28">
        <v>2050</v>
      </c>
      <c r="K2" s="29" t="s">
        <v>18</v>
      </c>
    </row>
    <row r="3" spans="1:13" x14ac:dyDescent="0.25">
      <c r="A3" s="13" t="s">
        <v>15</v>
      </c>
      <c r="B3" s="2" t="s">
        <v>5</v>
      </c>
      <c r="C3" s="2" t="s">
        <v>4</v>
      </c>
      <c r="D3" s="2" t="s">
        <v>21</v>
      </c>
      <c r="E3" s="2" t="s">
        <v>1</v>
      </c>
      <c r="F3" s="2" t="s">
        <v>3</v>
      </c>
      <c r="G3" s="4" t="s">
        <v>2</v>
      </c>
      <c r="I3" s="18"/>
      <c r="J3" s="18"/>
      <c r="K3" s="18"/>
    </row>
    <row r="4" spans="1:13" x14ac:dyDescent="0.25">
      <c r="A4" s="37">
        <v>300000000</v>
      </c>
      <c r="B4" s="40">
        <v>2500000</v>
      </c>
      <c r="C4" s="25">
        <v>0.93</v>
      </c>
      <c r="D4" s="25">
        <v>0.05</v>
      </c>
      <c r="E4" s="41">
        <f>(B4*12)</f>
        <v>30000000</v>
      </c>
      <c r="F4" s="14">
        <f>(E4/A4)*C4</f>
        <v>9.3000000000000013E-2</v>
      </c>
      <c r="G4" s="15">
        <f>((E4-F7)/A4)*C4</f>
        <v>7.6569999999999999E-2</v>
      </c>
      <c r="I4" s="30" t="s">
        <v>19</v>
      </c>
      <c r="J4" s="50" t="s">
        <v>12</v>
      </c>
      <c r="K4" s="50"/>
      <c r="L4" s="21"/>
      <c r="M4" s="31"/>
    </row>
    <row r="5" spans="1:13" x14ac:dyDescent="0.25">
      <c r="A5" s="5"/>
      <c r="B5" s="6"/>
      <c r="C5" s="6"/>
      <c r="D5" s="6"/>
      <c r="E5" s="16">
        <f>E4/$J$2</f>
        <v>14634.146341463415</v>
      </c>
      <c r="F5" s="7"/>
      <c r="G5" s="8"/>
      <c r="I5" s="32"/>
      <c r="J5" s="3"/>
      <c r="K5" s="3"/>
      <c r="L5" s="3"/>
      <c r="M5" s="33"/>
    </row>
    <row r="6" spans="1:13" x14ac:dyDescent="0.25">
      <c r="A6" s="1" t="s">
        <v>8</v>
      </c>
      <c r="B6" s="2" t="s">
        <v>9</v>
      </c>
      <c r="C6" s="2" t="s">
        <v>7</v>
      </c>
      <c r="D6" s="12" t="s">
        <v>20</v>
      </c>
      <c r="E6" s="9"/>
      <c r="F6" s="2" t="s">
        <v>6</v>
      </c>
      <c r="G6" s="8"/>
      <c r="I6" s="26">
        <v>20000000</v>
      </c>
      <c r="J6" s="23">
        <f>I6/$J$2</f>
        <v>9756.0975609756097</v>
      </c>
      <c r="K6" s="34" t="s">
        <v>13</v>
      </c>
      <c r="L6" s="34"/>
      <c r="M6" s="33"/>
    </row>
    <row r="7" spans="1:13" x14ac:dyDescent="0.25">
      <c r="A7" s="38"/>
      <c r="B7" s="39">
        <v>1800000</v>
      </c>
      <c r="C7" s="39">
        <v>2000000</v>
      </c>
      <c r="D7" s="39">
        <f>E4*D4</f>
        <v>1500000</v>
      </c>
      <c r="E7" s="10"/>
      <c r="F7" s="42">
        <f>SUM(A7:D7)</f>
        <v>5300000</v>
      </c>
      <c r="G7" s="24">
        <f>F7/$J$2</f>
        <v>2585.3658536585367</v>
      </c>
      <c r="I7" s="17">
        <f>A12*(G12-G4)</f>
        <v>3477137.8125</v>
      </c>
      <c r="J7" s="35">
        <f>I7/$J$2</f>
        <v>1696.1647865853658</v>
      </c>
      <c r="K7" s="36" t="s">
        <v>14</v>
      </c>
      <c r="L7" s="36"/>
      <c r="M7" s="11"/>
    </row>
    <row r="9" spans="1:13" x14ac:dyDescent="0.25">
      <c r="A9" t="s">
        <v>0</v>
      </c>
    </row>
    <row r="10" spans="1:13" ht="18.75" x14ac:dyDescent="0.3">
      <c r="A10" s="51" t="s">
        <v>16</v>
      </c>
      <c r="B10" s="52"/>
      <c r="C10" s="52"/>
      <c r="D10" s="52"/>
      <c r="E10" s="52"/>
      <c r="F10" s="52"/>
      <c r="G10" s="53"/>
    </row>
    <row r="11" spans="1:13" ht="18" customHeight="1" x14ac:dyDescent="0.25">
      <c r="A11" s="13" t="s">
        <v>15</v>
      </c>
      <c r="B11" s="2" t="s">
        <v>5</v>
      </c>
      <c r="C11" s="2" t="s">
        <v>4</v>
      </c>
      <c r="D11" s="2" t="s">
        <v>21</v>
      </c>
      <c r="E11" s="2" t="s">
        <v>1</v>
      </c>
      <c r="F11" s="2" t="s">
        <v>3</v>
      </c>
      <c r="G11" s="4" t="s">
        <v>2</v>
      </c>
    </row>
    <row r="12" spans="1:13" x14ac:dyDescent="0.25">
      <c r="A12" s="43">
        <f>A4</f>
        <v>300000000</v>
      </c>
      <c r="B12" s="40">
        <v>4244100</v>
      </c>
      <c r="C12" s="25">
        <v>0.85</v>
      </c>
      <c r="D12" s="25">
        <v>0.15</v>
      </c>
      <c r="E12" s="41">
        <f>(B12*12)</f>
        <v>50929200</v>
      </c>
      <c r="F12" s="14">
        <f>((E12+E13)/A12)*C12</f>
        <v>0.14436978995121952</v>
      </c>
      <c r="G12" s="15">
        <f>((E12-F15)/(A12+A13)*C12)</f>
        <v>8.8160459375E-2</v>
      </c>
    </row>
    <row r="13" spans="1:13" x14ac:dyDescent="0.25">
      <c r="A13" s="41">
        <f>I6</f>
        <v>20000000</v>
      </c>
      <c r="B13" s="47" t="s">
        <v>27</v>
      </c>
      <c r="C13" s="6"/>
      <c r="D13" s="6"/>
      <c r="E13" s="16">
        <f>E12/$J$2</f>
        <v>24843.512195121952</v>
      </c>
      <c r="F13" s="7"/>
      <c r="G13" s="8"/>
    </row>
    <row r="14" spans="1:13" x14ac:dyDescent="0.25">
      <c r="A14" s="1" t="s">
        <v>8</v>
      </c>
      <c r="B14" s="2" t="s">
        <v>9</v>
      </c>
      <c r="C14" s="2" t="s">
        <v>7</v>
      </c>
      <c r="D14" s="12" t="s">
        <v>20</v>
      </c>
      <c r="E14" s="9"/>
      <c r="F14" s="2" t="s">
        <v>6</v>
      </c>
      <c r="G14" s="8"/>
    </row>
    <row r="15" spans="1:13" x14ac:dyDescent="0.25">
      <c r="A15" s="44">
        <v>6000000</v>
      </c>
      <c r="B15" s="42">
        <f>B7</f>
        <v>1800000</v>
      </c>
      <c r="C15" s="42">
        <f>C7*1.15</f>
        <v>2300000</v>
      </c>
      <c r="D15" s="42">
        <f>E12*D12</f>
        <v>7639380</v>
      </c>
      <c r="E15" s="10"/>
      <c r="F15" s="42">
        <f>SUM(A15:D15)</f>
        <v>17739380</v>
      </c>
      <c r="G15" s="24">
        <f>F15/$J$2</f>
        <v>8653.3560975609762</v>
      </c>
    </row>
    <row r="16" spans="1:13" x14ac:dyDescent="0.25">
      <c r="I16" t="s">
        <v>0</v>
      </c>
      <c r="J16" t="s">
        <v>0</v>
      </c>
    </row>
    <row r="18" spans="1:8" ht="18.75" x14ac:dyDescent="0.3">
      <c r="A18" s="51" t="s">
        <v>11</v>
      </c>
      <c r="B18" s="52"/>
      <c r="C18" s="52"/>
      <c r="D18" s="52"/>
      <c r="E18" s="52"/>
      <c r="F18" s="52"/>
      <c r="G18" s="53"/>
    </row>
    <row r="19" spans="1:8" x14ac:dyDescent="0.25">
      <c r="A19" s="19" t="s">
        <v>15</v>
      </c>
      <c r="B19" s="20" t="s">
        <v>5</v>
      </c>
      <c r="C19" s="20" t="s">
        <v>4</v>
      </c>
      <c r="D19" s="2" t="s">
        <v>21</v>
      </c>
      <c r="E19" s="20" t="s">
        <v>1</v>
      </c>
      <c r="F19" s="20" t="s">
        <v>3</v>
      </c>
      <c r="G19" s="22" t="s">
        <v>2</v>
      </c>
    </row>
    <row r="20" spans="1:8" x14ac:dyDescent="0.25">
      <c r="A20" s="43">
        <f>A4</f>
        <v>300000000</v>
      </c>
      <c r="B20" s="40">
        <v>6265100</v>
      </c>
      <c r="C20" s="25">
        <v>0.89</v>
      </c>
      <c r="D20" s="25">
        <v>0.2</v>
      </c>
      <c r="E20" s="41">
        <f>(B20*12)</f>
        <v>75181200</v>
      </c>
      <c r="F20" s="14">
        <f>(E20/A20)*C20</f>
        <v>0.22303756</v>
      </c>
      <c r="G20" s="15">
        <f>((E20-F23)/A20)*C20</f>
        <v>0.14787338133333333</v>
      </c>
    </row>
    <row r="21" spans="1:8" x14ac:dyDescent="0.25">
      <c r="A21" s="43">
        <f>A13</f>
        <v>20000000</v>
      </c>
      <c r="B21" s="47" t="str">
        <f>B13</f>
        <v>&lt;== Furniture</v>
      </c>
      <c r="C21" s="6"/>
      <c r="D21" s="6"/>
      <c r="E21" s="23">
        <f>E20/$J$2</f>
        <v>36673.756097560974</v>
      </c>
      <c r="F21" s="7"/>
      <c r="G21" s="8"/>
    </row>
    <row r="22" spans="1:8" x14ac:dyDescent="0.25">
      <c r="A22" s="1" t="s">
        <v>8</v>
      </c>
      <c r="B22" s="2" t="s">
        <v>9</v>
      </c>
      <c r="C22" s="2" t="s">
        <v>7</v>
      </c>
      <c r="D22" s="12" t="s">
        <v>20</v>
      </c>
      <c r="E22" s="9"/>
      <c r="F22" s="2" t="s">
        <v>6</v>
      </c>
      <c r="G22" s="8"/>
    </row>
    <row r="23" spans="1:8" x14ac:dyDescent="0.25">
      <c r="A23" s="44">
        <f>A15</f>
        <v>6000000</v>
      </c>
      <c r="B23" s="42">
        <f>B7</f>
        <v>1800000</v>
      </c>
      <c r="C23" s="42">
        <f>C7*1.25</f>
        <v>2500000</v>
      </c>
      <c r="D23" s="42">
        <f>E20*D20</f>
        <v>15036240</v>
      </c>
      <c r="E23" s="10"/>
      <c r="F23" s="42">
        <f>SUM(A23:D23)</f>
        <v>25336240</v>
      </c>
      <c r="G23" s="24">
        <f>F23/$J$2</f>
        <v>12359.141463414635</v>
      </c>
    </row>
    <row r="25" spans="1:8" x14ac:dyDescent="0.25">
      <c r="D25" t="s">
        <v>0</v>
      </c>
      <c r="H25" t="s">
        <v>0</v>
      </c>
    </row>
    <row r="26" spans="1:8" x14ac:dyDescent="0.25">
      <c r="E26" s="49"/>
      <c r="F26" s="49"/>
      <c r="G26" s="46" t="s">
        <v>23</v>
      </c>
      <c r="H26" s="46" t="s">
        <v>24</v>
      </c>
    </row>
    <row r="27" spans="1:8" x14ac:dyDescent="0.25">
      <c r="E27" s="48" t="s">
        <v>22</v>
      </c>
      <c r="F27" s="48"/>
      <c r="G27" s="45">
        <f>F4</f>
        <v>9.3000000000000013E-2</v>
      </c>
      <c r="H27" s="45">
        <f>G4</f>
        <v>7.6569999999999999E-2</v>
      </c>
    </row>
    <row r="28" spans="1:8" x14ac:dyDescent="0.25">
      <c r="E28" s="48" t="s">
        <v>25</v>
      </c>
      <c r="F28" s="48"/>
      <c r="G28" s="45">
        <f>F12</f>
        <v>0.14436978995121952</v>
      </c>
      <c r="H28" s="45">
        <f>G12</f>
        <v>8.8160459375E-2</v>
      </c>
    </row>
    <row r="29" spans="1:8" x14ac:dyDescent="0.25">
      <c r="E29" s="48" t="s">
        <v>26</v>
      </c>
      <c r="F29" s="48"/>
      <c r="G29" s="45">
        <f>F20</f>
        <v>0.22303756</v>
      </c>
      <c r="H29" s="45">
        <f>G20</f>
        <v>0.14787338133333333</v>
      </c>
    </row>
    <row r="33" spans="5:5" x14ac:dyDescent="0.25">
      <c r="E33" t="s">
        <v>0</v>
      </c>
    </row>
  </sheetData>
  <mergeCells count="8">
    <mergeCell ref="E28:F28"/>
    <mergeCell ref="E29:F29"/>
    <mergeCell ref="E26:F26"/>
    <mergeCell ref="J4:K4"/>
    <mergeCell ref="A2:G2"/>
    <mergeCell ref="A10:G10"/>
    <mergeCell ref="A18:G18"/>
    <mergeCell ref="E27:F2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Harrison</dc:creator>
  <cp:lastModifiedBy>Lee Harrison</cp:lastModifiedBy>
  <dcterms:created xsi:type="dcterms:W3CDTF">2011-07-10T17:13:26Z</dcterms:created>
  <dcterms:modified xsi:type="dcterms:W3CDTF">2014-03-28T02:17:22Z</dcterms:modified>
</cp:coreProperties>
</file>